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W26" i="1" l="1"/>
  <c r="V26" i="1"/>
  <c r="U26" i="1"/>
  <c r="S26" i="1"/>
  <c r="T26" i="1" s="1"/>
  <c r="W25" i="1"/>
  <c r="V25" i="1"/>
  <c r="U25" i="1"/>
  <c r="S25" i="1"/>
  <c r="T25" i="1" s="1"/>
  <c r="W24" i="1"/>
  <c r="Y24" i="1" s="1"/>
  <c r="V24" i="1"/>
  <c r="U24" i="1"/>
  <c r="S24" i="1"/>
  <c r="T24" i="1" s="1"/>
  <c r="W23" i="1"/>
  <c r="V23" i="1"/>
  <c r="U23" i="1"/>
  <c r="X22" i="1"/>
  <c r="W22" i="1"/>
  <c r="V22" i="1"/>
  <c r="U22" i="1"/>
  <c r="W21" i="1"/>
  <c r="Y21" i="1" s="1"/>
  <c r="V21" i="1"/>
  <c r="U21" i="1"/>
  <c r="W20" i="1"/>
  <c r="Y20" i="1" s="1"/>
  <c r="V20" i="1"/>
  <c r="U20" i="1"/>
  <c r="W19" i="1"/>
  <c r="V19" i="1"/>
  <c r="U19" i="1"/>
  <c r="X18" i="1"/>
  <c r="W18" i="1"/>
  <c r="V18" i="1"/>
  <c r="U18" i="1"/>
  <c r="W17" i="1"/>
  <c r="Y17" i="1" s="1"/>
  <c r="V17" i="1"/>
  <c r="U17" i="1"/>
  <c r="W16" i="1"/>
  <c r="Y16" i="1" s="1"/>
  <c r="V16" i="1"/>
  <c r="U16" i="1"/>
  <c r="W15" i="1"/>
  <c r="V15" i="1"/>
  <c r="U15" i="1"/>
  <c r="X14" i="1"/>
  <c r="W14" i="1"/>
  <c r="V14" i="1"/>
  <c r="U14" i="1"/>
  <c r="W13" i="1"/>
  <c r="V13" i="1"/>
  <c r="U13" i="1"/>
  <c r="W12" i="1"/>
  <c r="Y12" i="1" s="1"/>
  <c r="V12" i="1"/>
  <c r="U12" i="1"/>
  <c r="W11" i="1"/>
  <c r="V11" i="1"/>
  <c r="U11" i="1"/>
  <c r="X10" i="1"/>
  <c r="W10" i="1"/>
  <c r="V10" i="1"/>
  <c r="V28" i="1" s="1"/>
  <c r="U10" i="1"/>
  <c r="X13" i="1" l="1"/>
  <c r="X26" i="1"/>
  <c r="U28" i="1"/>
  <c r="W28" i="1"/>
  <c r="Y11" i="1"/>
  <c r="X12" i="1"/>
  <c r="Y14" i="1"/>
  <c r="Y15" i="1"/>
  <c r="X16" i="1"/>
  <c r="Y18" i="1"/>
  <c r="Y19" i="1"/>
  <c r="X20" i="1"/>
  <c r="Y22" i="1"/>
  <c r="Y23" i="1"/>
  <c r="X24" i="1"/>
  <c r="Y25" i="1"/>
  <c r="Y13" i="1"/>
  <c r="Y10" i="1"/>
  <c r="X11" i="1"/>
  <c r="X15" i="1"/>
  <c r="X17" i="1"/>
  <c r="X19" i="1"/>
  <c r="X21" i="1"/>
  <c r="X23" i="1"/>
  <c r="X25" i="1"/>
  <c r="Y26" i="1"/>
</calcChain>
</file>

<file path=xl/sharedStrings.xml><?xml version="1.0" encoding="utf-8"?>
<sst xmlns="http://schemas.openxmlformats.org/spreadsheetml/2006/main" count="255" uniqueCount="108">
  <si>
    <t>INDICADORES PARA RESULTADOS</t>
  </si>
  <si>
    <t>Del 1 de Enero al 31 de Marzo de 2017</t>
  </si>
  <si>
    <t>Ente Público:</t>
  </si>
  <si>
    <t>UNIVERSIDAD POLITECNICA DE JUVENTINO ROSAS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</si>
  <si>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</si>
  <si>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</si>
  <si>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</si>
  <si>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</si>
  <si>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</si>
  <si>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</si>
  <si>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</si>
  <si>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</si>
  <si>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</si>
  <si>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</si>
  <si>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</si>
  <si>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</si>
  <si>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</si>
  <si>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</si>
  <si>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</si>
  <si>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</si>
  <si>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</si>
  <si>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</si>
  <si>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</si>
  <si>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</si>
  <si>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</si>
  <si>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</si>
  <si>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</si>
  <si>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</si>
  <si>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</si>
  <si>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</si>
  <si>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</si>
  <si>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</si>
  <si>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</si>
  <si>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</si>
  <si>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</si>
  <si>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Guanajuato Educado</t>
  </si>
  <si>
    <t>Desarrollo Social</t>
  </si>
  <si>
    <t>Educación</t>
  </si>
  <si>
    <t>Educación Superior</t>
  </si>
  <si>
    <t>P0755</t>
  </si>
  <si>
    <t>Diagnóstico de la pertinencia de los programas educativos actuales y potenciales.</t>
  </si>
  <si>
    <t>Componente</t>
  </si>
  <si>
    <t>Gestión</t>
  </si>
  <si>
    <t>Eficacia</t>
  </si>
  <si>
    <t>Anual</t>
  </si>
  <si>
    <t>Estudio de pertinencia</t>
  </si>
  <si>
    <t>Estudio proyectado/Estudio elaborado</t>
  </si>
  <si>
    <t>P0755.0001</t>
  </si>
  <si>
    <t>P0755.0001 DOMO DE LA CIENCIA</t>
  </si>
  <si>
    <t>Estratégico</t>
  </si>
  <si>
    <t>Calidad</t>
  </si>
  <si>
    <t>Conclusión de proyecto</t>
  </si>
  <si>
    <t>Presupuesto ejercido</t>
  </si>
  <si>
    <t>P0755.0002</t>
  </si>
  <si>
    <t>P0755.0002 ROBOTICA EDUCATIVA</t>
  </si>
  <si>
    <t>P0761</t>
  </si>
  <si>
    <t>Expediente técnico del diagnóstico del mantenimiento</t>
  </si>
  <si>
    <t>Eficiencia</t>
  </si>
  <si>
    <t>Infraestructura con mantenimiento</t>
  </si>
  <si>
    <t>Infraestructura con mantenimiento planeada/Infraestructura con mantenimiento efectuado</t>
  </si>
  <si>
    <t>Q0574</t>
  </si>
  <si>
    <t>Construcción y equipamiento de espacios para impartir el servicio educativo</t>
  </si>
  <si>
    <t>Infraestructura construída</t>
  </si>
  <si>
    <t>Infraestructura planeada/Infraestructura construída</t>
  </si>
  <si>
    <t>P0760</t>
  </si>
  <si>
    <t>Cursos de capacitación para jóvenes emprendedores</t>
  </si>
  <si>
    <t>Programa ofertado</t>
  </si>
  <si>
    <t>Programa planeado/Programa ofrecido</t>
  </si>
  <si>
    <t>P0763</t>
  </si>
  <si>
    <t>Cursos a empresas externas</t>
  </si>
  <si>
    <t>Servicios operando</t>
  </si>
  <si>
    <t>Servicios de vinculación planeados/Servicios de vinculación operados</t>
  </si>
  <si>
    <t>P0764</t>
  </si>
  <si>
    <t>Sistema de Información sobre el seguimiento de egresados en el campo laboral</t>
  </si>
  <si>
    <t>Sistema operando</t>
  </si>
  <si>
    <t>Sistema planeado/Sistema operando</t>
  </si>
  <si>
    <t>P2037</t>
  </si>
  <si>
    <t>Programa de licenciaturas actualizadas a la demanda del entorno</t>
  </si>
  <si>
    <t>Evaluación efectuada</t>
  </si>
  <si>
    <t>Evaluación planeada/Evaluación efectuada</t>
  </si>
  <si>
    <t>P0756</t>
  </si>
  <si>
    <t>Informe cuatrimestral de evaluación de los programas de atención a los estudiantes.</t>
  </si>
  <si>
    <t>Planes de trabajo efectuados</t>
  </si>
  <si>
    <t>Planes de trabajo planeados/Planes de trabajo aplicados</t>
  </si>
  <si>
    <t>P0762</t>
  </si>
  <si>
    <t>Expediente técnico de becas otorgadas</t>
  </si>
  <si>
    <t>Gestión de becas y apoyos</t>
  </si>
  <si>
    <t>Número de becas y apoyos gestionados/Número de becas y apoyos conseguidos</t>
  </si>
  <si>
    <t xml:space="preserve">P0757 </t>
  </si>
  <si>
    <t>Expediente de cursos de capacitación impartidos.</t>
  </si>
  <si>
    <t>Plan de capacitación</t>
  </si>
  <si>
    <t>Plan de capacitación elaborado/Plan de capacitación aplicado</t>
  </si>
  <si>
    <t>P0758</t>
  </si>
  <si>
    <t>Programa de actividades culturales, deportivas  para los alumnos de la UPJR.</t>
  </si>
  <si>
    <t>Programa integral de actividades</t>
  </si>
  <si>
    <t xml:space="preserve">P0759 </t>
  </si>
  <si>
    <t>Expediente técnico de auditoría al SGC de la UPJR</t>
  </si>
  <si>
    <t>Recertificación obtenida</t>
  </si>
  <si>
    <t>Recertificación solicitada/Recertificación obtenida</t>
  </si>
  <si>
    <t>G1101</t>
  </si>
  <si>
    <t>ADMINISTRACION DE LO</t>
  </si>
  <si>
    <t>Avance global indicadores</t>
  </si>
  <si>
    <t>G1143</t>
  </si>
  <si>
    <t>OPERACIÓN DEL MODELO</t>
  </si>
  <si>
    <t>G2085</t>
  </si>
  <si>
    <t>DIRECCIÓN ESTRATÉGICA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</si>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</sst>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1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6" fillId="0" borderId="6" xfId="4" applyFont="1" applyBorder="1" applyAlignment="1">
      <alignment horizont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quotePrefix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" fontId="3" fillId="0" borderId="6" xfId="2" applyNumberFormat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right" vertical="center" wrapText="1"/>
    </xf>
    <xf numFmtId="43" fontId="3" fillId="0" borderId="10" xfId="1" applyFont="1" applyFill="1" applyBorder="1" applyAlignment="1">
      <alignment horizontal="right" vertical="center" wrapText="1"/>
    </xf>
    <xf numFmtId="0" fontId="6" fillId="0" borderId="6" xfId="4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quotePrefix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3" fontId="3" fillId="0" borderId="1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right" vertical="center" wrapText="1"/>
    </xf>
    <xf numFmtId="43" fontId="3" fillId="0" borderId="11" xfId="1" applyFont="1" applyFill="1" applyBorder="1" applyAlignment="1">
      <alignment horizontal="right" vertical="center" wrapText="1"/>
    </xf>
    <xf numFmtId="2" fontId="3" fillId="0" borderId="8" xfId="2" applyNumberFormat="1" applyFont="1" applyFill="1" applyBorder="1" applyAlignment="1">
      <alignment horizontal="center" vertical="center"/>
    </xf>
    <xf numFmtId="2" fontId="3" fillId="0" borderId="13" xfId="2" applyNumberFormat="1" applyFont="1" applyFill="1" applyBorder="1" applyAlignment="1">
      <alignment horizontal="center" vertical="center"/>
    </xf>
    <xf numFmtId="0" fontId="6" fillId="0" borderId="8" xfId="4" applyFont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3" xfId="0" quotePrefix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3" fontId="3" fillId="3" borderId="13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 wrapText="1"/>
    </xf>
    <xf numFmtId="9" fontId="3" fillId="0" borderId="8" xfId="2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43" fontId="3" fillId="0" borderId="13" xfId="1" applyFont="1" applyFill="1" applyBorder="1" applyAlignment="1">
      <alignment horizontal="right" vertical="center" wrapText="1"/>
    </xf>
    <xf numFmtId="43" fontId="3" fillId="0" borderId="8" xfId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3" fontId="3" fillId="0" borderId="11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vertical="center"/>
    </xf>
    <xf numFmtId="0" fontId="6" fillId="0" borderId="7" xfId="4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4" xfId="0" quotePrefix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/>
    <xf numFmtId="0" fontId="3" fillId="0" borderId="14" xfId="0" applyFont="1" applyBorder="1"/>
    <xf numFmtId="0" fontId="3" fillId="0" borderId="0" xfId="0" applyFont="1" applyBorder="1"/>
    <xf numFmtId="0" fontId="3" fillId="0" borderId="13" xfId="0" applyFont="1" applyBorder="1"/>
    <xf numFmtId="0" fontId="5" fillId="3" borderId="0" xfId="0" applyFont="1" applyFill="1"/>
    <xf numFmtId="0" fontId="5" fillId="3" borderId="2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left" vertical="center" wrapText="1" indent="3"/>
    </xf>
    <xf numFmtId="0" fontId="5" fillId="3" borderId="3" xfId="0" applyFont="1" applyFill="1" applyBorder="1" applyAlignment="1">
      <alignment horizontal="left" vertical="center" wrapText="1" indent="3"/>
    </xf>
    <xf numFmtId="0" fontId="5" fillId="3" borderId="7" xfId="0" applyFont="1" applyFill="1" applyBorder="1" applyAlignment="1">
      <alignment horizontal="right" vertical="center" wrapText="1"/>
    </xf>
    <xf numFmtId="0" fontId="5" fillId="3" borderId="7" xfId="0" applyFont="1" applyFill="1" applyBorder="1"/>
    <xf numFmtId="0" fontId="5" fillId="0" borderId="15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5" xfId="0" applyFont="1" applyBorder="1"/>
    <xf numFmtId="43" fontId="5" fillId="0" borderId="5" xfId="0" applyNumberFormat="1" applyFont="1" applyBorder="1"/>
    <xf numFmtId="0" fontId="5" fillId="0" borderId="0" xfId="0" applyFont="1"/>
    <xf numFmtId="0" fontId="6" fillId="3" borderId="0" xfId="0" applyFont="1" applyFill="1"/>
  </cellXfs>
  <cellStyles count="5">
    <cellStyle name="Millares" xfId="1" builtinId="3"/>
    <cellStyle name="Normal" xfId="0" builtinId="0"/>
    <cellStyle name="Normal 7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7/Estados%20Financieros%202017/03_Marzo%202017/Formatos%20Fros%20y%20Pptales%202017%20(Autoguardad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7/Estados%20Financieros%202017/03_Marzo%202017/02_Febrero%202017/Estados%20Fros%20y%20Pptales%20UPJR_%20Febrero%20%202017%20cguty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Ayudas"/>
      <sheetName val="Gto Federalizado"/>
      <sheetName val="BInmu"/>
      <sheetName val="BM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H10">
            <v>9085961.2699999996</v>
          </cell>
          <cell r="J10">
            <v>9840645.2400000002</v>
          </cell>
          <cell r="L10">
            <v>1500198.69</v>
          </cell>
        </row>
        <row r="11">
          <cell r="H11">
            <v>365541.62</v>
          </cell>
          <cell r="J11">
            <v>415541.62</v>
          </cell>
          <cell r="L11">
            <v>90071.39</v>
          </cell>
        </row>
        <row r="12">
          <cell r="H12">
            <v>1744330.41</v>
          </cell>
          <cell r="J12">
            <v>1744330.41</v>
          </cell>
          <cell r="L12">
            <v>391759.34</v>
          </cell>
        </row>
        <row r="13">
          <cell r="H13">
            <v>18747400.739999998</v>
          </cell>
          <cell r="J13">
            <v>19022810.460000001</v>
          </cell>
          <cell r="L13">
            <v>6328506.29</v>
          </cell>
        </row>
        <row r="14">
          <cell r="H14">
            <v>0</v>
          </cell>
          <cell r="J14">
            <v>980994.94</v>
          </cell>
          <cell r="L14">
            <v>980994.94</v>
          </cell>
        </row>
        <row r="15">
          <cell r="H15">
            <v>0</v>
          </cell>
          <cell r="J15">
            <v>13000</v>
          </cell>
          <cell r="L15">
            <v>13000</v>
          </cell>
        </row>
        <row r="16">
          <cell r="H16">
            <v>600571.65</v>
          </cell>
          <cell r="J16">
            <v>600571.65</v>
          </cell>
          <cell r="L16">
            <v>61533.78</v>
          </cell>
        </row>
        <row r="17">
          <cell r="H17">
            <v>94780.28</v>
          </cell>
          <cell r="J17">
            <v>526670.84</v>
          </cell>
          <cell r="L17">
            <v>53354</v>
          </cell>
        </row>
        <row r="18">
          <cell r="H18">
            <v>297835.59999999998</v>
          </cell>
          <cell r="J18">
            <v>297835.59999999998</v>
          </cell>
          <cell r="L18">
            <v>8831.06</v>
          </cell>
        </row>
        <row r="19">
          <cell r="H19">
            <v>37170.480000000003</v>
          </cell>
          <cell r="J19">
            <v>37170.480000000003</v>
          </cell>
        </row>
        <row r="20">
          <cell r="L20">
            <v>36160.25</v>
          </cell>
        </row>
        <row r="21">
          <cell r="H21">
            <v>1893826.95</v>
          </cell>
          <cell r="J21">
            <v>1893826.95</v>
          </cell>
          <cell r="L21">
            <v>967890.03</v>
          </cell>
        </row>
        <row r="22">
          <cell r="H22">
            <v>0</v>
          </cell>
          <cell r="J22">
            <v>0</v>
          </cell>
          <cell r="L22">
            <v>0</v>
          </cell>
        </row>
        <row r="23">
          <cell r="H23">
            <v>1272797.06</v>
          </cell>
          <cell r="J23">
            <v>1276650.07</v>
          </cell>
          <cell r="L23">
            <v>428907.86</v>
          </cell>
        </row>
        <row r="24">
          <cell r="H24">
            <v>17151.12</v>
          </cell>
          <cell r="J24">
            <v>17151.12</v>
          </cell>
          <cell r="L24">
            <v>1292</v>
          </cell>
        </row>
        <row r="25">
          <cell r="H25">
            <v>20000</v>
          </cell>
          <cell r="J25">
            <v>20000</v>
          </cell>
          <cell r="L25">
            <v>0</v>
          </cell>
        </row>
        <row r="26">
          <cell r="H26">
            <v>0</v>
          </cell>
          <cell r="J26">
            <v>2954640.98</v>
          </cell>
          <cell r="L26">
            <v>720869.44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"/>
      <sheetName val="GtoFede"/>
      <sheetName val="EAIyENC"/>
      <sheetName val="Bza STy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0">
          <cell r="H20">
            <v>514201.28</v>
          </cell>
          <cell r="J20">
            <v>514201.28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abSelected="1" topLeftCell="K1" workbookViewId="0">
      <selection activeCell="I13" sqref="I13"/>
    </sheetView>
  </sheetViews>
  <sheetFormatPr baseColWidth="10" defaultRowHeight="12.75" x14ac:dyDescent="0.2"/>
  <cols>
    <col min="1" max="1" width="2.140625" style="4" customWidth="1"/>
    <col min="2" max="2" width="9.28515625" style="2" customWidth="1"/>
    <col min="3" max="3" width="15.7109375" style="2" customWidth="1"/>
    <col min="4" max="4" width="7.7109375" style="2" customWidth="1"/>
    <col min="5" max="5" width="8.28515625" style="2" customWidth="1"/>
    <col min="6" max="6" width="7.85546875" style="2" customWidth="1"/>
    <col min="7" max="8" width="5.42578125" style="2" customWidth="1"/>
    <col min="9" max="13" width="12.7109375" style="2" customWidth="1"/>
    <col min="14" max="14" width="11.42578125" style="2" customWidth="1"/>
    <col min="15" max="15" width="12.85546875" style="2" customWidth="1"/>
    <col min="16" max="16" width="10.85546875" style="4" customWidth="1"/>
    <col min="17" max="20" width="11.42578125" style="2"/>
    <col min="21" max="22" width="13.85546875" style="2" bestFit="1" customWidth="1"/>
    <col min="23" max="23" width="14.140625" style="2" bestFit="1" customWidth="1"/>
    <col min="24" max="16384" width="11.42578125" style="2"/>
  </cols>
  <sheetData>
    <row r="1" spans="2:25" s="2" customFormat="1" ht="6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s="2" customFormat="1" ht="13.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s="2" customFormat="1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 s="4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25" s="4" customFormat="1" ht="24" customHeigh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3"/>
    </row>
    <row r="6" spans="2:25" s="4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25" s="2" customFormat="1" ht="15" customHeight="1" x14ac:dyDescent="0.2">
      <c r="B7" s="10" t="s">
        <v>4</v>
      </c>
      <c r="C7" s="11"/>
      <c r="D7" s="12" t="s">
        <v>5</v>
      </c>
      <c r="E7" s="13"/>
      <c r="F7" s="13"/>
      <c r="G7" s="13"/>
      <c r="H7" s="14"/>
      <c r="I7" s="15" t="s">
        <v>6</v>
      </c>
      <c r="J7" s="15"/>
      <c r="K7" s="15"/>
      <c r="L7" s="15"/>
      <c r="M7" s="15"/>
      <c r="N7" s="15"/>
      <c r="O7" s="15"/>
      <c r="P7" s="15" t="s">
        <v>7</v>
      </c>
      <c r="Q7" s="15"/>
      <c r="R7" s="15"/>
      <c r="S7" s="15"/>
      <c r="T7" s="15"/>
      <c r="U7" s="15" t="s">
        <v>8</v>
      </c>
      <c r="V7" s="15"/>
      <c r="W7" s="15"/>
      <c r="X7" s="15"/>
      <c r="Y7" s="15"/>
    </row>
    <row r="8" spans="2:25" s="2" customFormat="1" x14ac:dyDescent="0.2">
      <c r="B8" s="16" t="s">
        <v>9</v>
      </c>
      <c r="C8" s="16" t="s">
        <v>10</v>
      </c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8" t="s">
        <v>16</v>
      </c>
      <c r="J8" s="18" t="s">
        <v>17</v>
      </c>
      <c r="K8" s="18" t="s">
        <v>18</v>
      </c>
      <c r="L8" s="18" t="s">
        <v>19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  <c r="S8" s="19" t="s">
        <v>26</v>
      </c>
      <c r="T8" s="20"/>
      <c r="U8" s="18" t="s">
        <v>27</v>
      </c>
      <c r="V8" s="18" t="s">
        <v>28</v>
      </c>
      <c r="W8" s="18" t="s">
        <v>29</v>
      </c>
      <c r="X8" s="19" t="s">
        <v>30</v>
      </c>
      <c r="Y8" s="20"/>
    </row>
    <row r="9" spans="2:25" s="2" customFormat="1" ht="29.25" customHeight="1" x14ac:dyDescent="0.2">
      <c r="B9" s="21"/>
      <c r="C9" s="21"/>
      <c r="D9" s="22"/>
      <c r="E9" s="22"/>
      <c r="F9" s="22"/>
      <c r="G9" s="22"/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4" t="s">
        <v>31</v>
      </c>
      <c r="T9" s="24" t="s">
        <v>32</v>
      </c>
      <c r="U9" s="25"/>
      <c r="V9" s="25"/>
      <c r="W9" s="25"/>
      <c r="X9" s="26" t="s">
        <v>33</v>
      </c>
      <c r="Y9" s="26" t="s">
        <v>34</v>
      </c>
    </row>
    <row r="10" spans="2:25" s="2" customFormat="1" ht="30.75" customHeight="1" x14ac:dyDescent="0.2">
      <c r="B10" s="27" t="s">
        <v>35</v>
      </c>
      <c r="C10" s="28" t="s">
        <v>36</v>
      </c>
      <c r="D10" s="28" t="s">
        <v>36</v>
      </c>
      <c r="E10" s="29" t="s">
        <v>37</v>
      </c>
      <c r="F10" s="29" t="s">
        <v>38</v>
      </c>
      <c r="G10" s="28" t="s">
        <v>39</v>
      </c>
      <c r="H10" s="30">
        <v>3046</v>
      </c>
      <c r="I10" s="31" t="s">
        <v>40</v>
      </c>
      <c r="J10" s="32" t="s">
        <v>41</v>
      </c>
      <c r="K10" s="33" t="s">
        <v>42</v>
      </c>
      <c r="L10" s="34" t="s">
        <v>43</v>
      </c>
      <c r="M10" s="35" t="s">
        <v>44</v>
      </c>
      <c r="N10" s="36" t="s">
        <v>45</v>
      </c>
      <c r="O10" s="35" t="s">
        <v>46</v>
      </c>
      <c r="P10" s="37">
        <v>1</v>
      </c>
      <c r="Q10" s="38">
        <v>1</v>
      </c>
      <c r="R10" s="37">
        <v>0.1</v>
      </c>
      <c r="S10" s="39">
        <v>0.1</v>
      </c>
      <c r="T10" s="39">
        <v>0.1</v>
      </c>
      <c r="U10" s="40">
        <f>+[1]PyPI!H13</f>
        <v>18747400.739999998</v>
      </c>
      <c r="V10" s="41">
        <f>+[1]PyPI!J13</f>
        <v>19022810.460000001</v>
      </c>
      <c r="W10" s="41">
        <f>+[1]PyPI!L13</f>
        <v>6328506.29</v>
      </c>
      <c r="X10" s="41">
        <f>+W10/U10</f>
        <v>0.33756713145291206</v>
      </c>
      <c r="Y10" s="40">
        <f>+W10/V10</f>
        <v>0.33267987941672422</v>
      </c>
    </row>
    <row r="11" spans="2:25" s="2" customFormat="1" ht="45" x14ac:dyDescent="0.2">
      <c r="B11" s="42" t="s">
        <v>35</v>
      </c>
      <c r="C11" s="43" t="s">
        <v>36</v>
      </c>
      <c r="D11" s="43" t="s">
        <v>36</v>
      </c>
      <c r="E11" s="44" t="s">
        <v>37</v>
      </c>
      <c r="F11" s="44" t="s">
        <v>38</v>
      </c>
      <c r="G11" s="43" t="s">
        <v>47</v>
      </c>
      <c r="H11" s="45">
        <v>3046</v>
      </c>
      <c r="I11" s="46" t="s">
        <v>48</v>
      </c>
      <c r="J11" s="47" t="s">
        <v>41</v>
      </c>
      <c r="K11" s="48" t="s">
        <v>49</v>
      </c>
      <c r="L11" s="47" t="s">
        <v>50</v>
      </c>
      <c r="M11" s="49" t="s">
        <v>44</v>
      </c>
      <c r="N11" s="50" t="s">
        <v>51</v>
      </c>
      <c r="O11" s="51" t="s">
        <v>52</v>
      </c>
      <c r="P11" s="52">
        <v>1</v>
      </c>
      <c r="Q11" s="53">
        <v>1</v>
      </c>
      <c r="R11" s="53">
        <v>1</v>
      </c>
      <c r="S11" s="53">
        <v>1</v>
      </c>
      <c r="T11" s="52">
        <v>1</v>
      </c>
      <c r="U11" s="54">
        <f>+[1]PyPI!H14</f>
        <v>0</v>
      </c>
      <c r="V11" s="54">
        <f>+[1]PyPI!J14</f>
        <v>980994.94</v>
      </c>
      <c r="W11" s="55">
        <f>+[1]PyPI!L14</f>
        <v>980994.94</v>
      </c>
      <c r="X11" s="54" t="e">
        <f t="shared" ref="X11:X12" si="0">+W11/U11</f>
        <v>#DIV/0!</v>
      </c>
      <c r="Y11" s="54">
        <f t="shared" ref="Y11:Y12" si="1">+W11/V11</f>
        <v>1</v>
      </c>
    </row>
    <row r="12" spans="2:25" s="2" customFormat="1" ht="45" x14ac:dyDescent="0.2">
      <c r="B12" s="42" t="s">
        <v>35</v>
      </c>
      <c r="C12" s="43" t="s">
        <v>36</v>
      </c>
      <c r="D12" s="43" t="s">
        <v>36</v>
      </c>
      <c r="E12" s="44" t="s">
        <v>37</v>
      </c>
      <c r="F12" s="44" t="s">
        <v>38</v>
      </c>
      <c r="G12" s="43" t="s">
        <v>53</v>
      </c>
      <c r="H12" s="45">
        <v>3046</v>
      </c>
      <c r="I12" s="46" t="s">
        <v>54</v>
      </c>
      <c r="J12" s="47" t="s">
        <v>41</v>
      </c>
      <c r="K12" s="48" t="s">
        <v>49</v>
      </c>
      <c r="L12" s="47" t="s">
        <v>50</v>
      </c>
      <c r="M12" s="49" t="s">
        <v>44</v>
      </c>
      <c r="N12" s="50" t="s">
        <v>51</v>
      </c>
      <c r="O12" s="51" t="s">
        <v>52</v>
      </c>
      <c r="P12" s="52">
        <v>1</v>
      </c>
      <c r="Q12" s="53">
        <v>1</v>
      </c>
      <c r="R12" s="52">
        <v>1</v>
      </c>
      <c r="S12" s="56">
        <v>1</v>
      </c>
      <c r="T12" s="57">
        <v>1</v>
      </c>
      <c r="U12" s="54">
        <f>+[1]PyPI!H15</f>
        <v>0</v>
      </c>
      <c r="V12" s="55">
        <f>+[1]PyPI!J15</f>
        <v>13000</v>
      </c>
      <c r="W12" s="55">
        <f>+[1]PyPI!L15</f>
        <v>13000</v>
      </c>
      <c r="X12" s="55" t="e">
        <f t="shared" si="0"/>
        <v>#DIV/0!</v>
      </c>
      <c r="Y12" s="54">
        <f t="shared" si="1"/>
        <v>1</v>
      </c>
    </row>
    <row r="13" spans="2:25" s="2" customFormat="1" ht="114.75" x14ac:dyDescent="0.2">
      <c r="B13" s="58" t="s">
        <v>35</v>
      </c>
      <c r="C13" s="59" t="s">
        <v>36</v>
      </c>
      <c r="D13" s="59" t="s">
        <v>36</v>
      </c>
      <c r="E13" s="60" t="s">
        <v>37</v>
      </c>
      <c r="F13" s="60" t="s">
        <v>38</v>
      </c>
      <c r="G13" s="61" t="s">
        <v>55</v>
      </c>
      <c r="H13" s="62">
        <v>3046</v>
      </c>
      <c r="I13" s="31" t="s">
        <v>56</v>
      </c>
      <c r="J13" s="32" t="s">
        <v>41</v>
      </c>
      <c r="K13" s="63" t="s">
        <v>42</v>
      </c>
      <c r="L13" s="32" t="s">
        <v>57</v>
      </c>
      <c r="M13" s="64" t="s">
        <v>44</v>
      </c>
      <c r="N13" s="65" t="s">
        <v>58</v>
      </c>
      <c r="O13" s="64" t="s">
        <v>59</v>
      </c>
      <c r="P13" s="52">
        <v>1</v>
      </c>
      <c r="Q13" s="53">
        <v>1</v>
      </c>
      <c r="R13" s="52">
        <v>0.15</v>
      </c>
      <c r="S13" s="66">
        <v>0.15</v>
      </c>
      <c r="T13" s="67">
        <v>0.15</v>
      </c>
      <c r="U13" s="54">
        <f>+[1]PyPI!H21</f>
        <v>1893826.95</v>
      </c>
      <c r="V13" s="55">
        <f>+[1]PyPI!J21</f>
        <v>1893826.95</v>
      </c>
      <c r="W13" s="55">
        <f>+[1]PyPI!L21</f>
        <v>967890.03</v>
      </c>
      <c r="X13" s="55">
        <f>+W13/U13</f>
        <v>0.51107627864309357</v>
      </c>
      <c r="Y13" s="54">
        <f>+W13/V13</f>
        <v>0.51107627864309357</v>
      </c>
    </row>
    <row r="14" spans="2:25" s="2" customFormat="1" ht="63.75" x14ac:dyDescent="0.2">
      <c r="B14" s="58" t="s">
        <v>35</v>
      </c>
      <c r="C14" s="59" t="s">
        <v>36</v>
      </c>
      <c r="D14" s="59" t="s">
        <v>36</v>
      </c>
      <c r="E14" s="60" t="s">
        <v>37</v>
      </c>
      <c r="F14" s="60" t="s">
        <v>38</v>
      </c>
      <c r="G14" s="59" t="s">
        <v>60</v>
      </c>
      <c r="H14" s="62">
        <v>3046</v>
      </c>
      <c r="I14" s="31" t="s">
        <v>61</v>
      </c>
      <c r="J14" s="32" t="s">
        <v>41</v>
      </c>
      <c r="K14" s="63" t="s">
        <v>49</v>
      </c>
      <c r="L14" s="32" t="s">
        <v>57</v>
      </c>
      <c r="M14" s="68" t="s">
        <v>44</v>
      </c>
      <c r="N14" s="65" t="s">
        <v>62</v>
      </c>
      <c r="O14" s="68" t="s">
        <v>63</v>
      </c>
      <c r="P14" s="52">
        <v>5</v>
      </c>
      <c r="Q14" s="53">
        <v>5</v>
      </c>
      <c r="R14" s="69">
        <v>0.22</v>
      </c>
      <c r="S14" s="69">
        <v>0.22</v>
      </c>
      <c r="T14" s="70">
        <v>0.22</v>
      </c>
      <c r="U14" s="54">
        <f>+[1]PyPI!H26</f>
        <v>0</v>
      </c>
      <c r="V14" s="55">
        <f>+[1]PyPI!J26</f>
        <v>2954640.98</v>
      </c>
      <c r="W14" s="55">
        <f>+[1]PyPI!L26</f>
        <v>720869.44</v>
      </c>
      <c r="X14" s="55" t="e">
        <f>+W14/U14</f>
        <v>#DIV/0!</v>
      </c>
      <c r="Y14" s="54">
        <f t="shared" ref="Y14:Y26" si="2">+W14/V14</f>
        <v>0.24397869144832612</v>
      </c>
    </row>
    <row r="15" spans="2:25" s="2" customFormat="1" ht="45" x14ac:dyDescent="0.2">
      <c r="B15" s="58" t="s">
        <v>35</v>
      </c>
      <c r="C15" s="59" t="s">
        <v>36</v>
      </c>
      <c r="D15" s="59" t="s">
        <v>36</v>
      </c>
      <c r="E15" s="60" t="s">
        <v>37</v>
      </c>
      <c r="F15" s="60" t="s">
        <v>38</v>
      </c>
      <c r="G15" s="59" t="s">
        <v>64</v>
      </c>
      <c r="H15" s="62">
        <v>3046</v>
      </c>
      <c r="I15" s="31" t="s">
        <v>65</v>
      </c>
      <c r="J15" s="32" t="s">
        <v>41</v>
      </c>
      <c r="K15" s="63" t="s">
        <v>42</v>
      </c>
      <c r="L15" s="32" t="s">
        <v>43</v>
      </c>
      <c r="M15" s="71" t="s">
        <v>44</v>
      </c>
      <c r="N15" s="65" t="s">
        <v>66</v>
      </c>
      <c r="O15" s="71" t="s">
        <v>67</v>
      </c>
      <c r="P15" s="52">
        <v>3</v>
      </c>
      <c r="Q15" s="53">
        <v>3</v>
      </c>
      <c r="R15" s="52">
        <v>0</v>
      </c>
      <c r="S15" s="66">
        <v>0</v>
      </c>
      <c r="T15" s="67">
        <v>0</v>
      </c>
      <c r="U15" s="54">
        <f>+[2]PyPI!H20</f>
        <v>514201.28</v>
      </c>
      <c r="V15" s="54">
        <f>+[2]PyPI!J20</f>
        <v>514201.28</v>
      </c>
      <c r="W15" s="54">
        <f>+[1]PyPI!L20</f>
        <v>36160.25</v>
      </c>
      <c r="X15" s="72">
        <f t="shared" ref="X15:X26" si="3">+W15/U15</f>
        <v>7.0323142719520254E-2</v>
      </c>
      <c r="Y15" s="72">
        <f t="shared" si="2"/>
        <v>7.0323142719520254E-2</v>
      </c>
    </row>
    <row r="16" spans="2:25" s="2" customFormat="1" ht="76.5" x14ac:dyDescent="0.2">
      <c r="B16" s="58" t="s">
        <v>35</v>
      </c>
      <c r="C16" s="59" t="s">
        <v>36</v>
      </c>
      <c r="D16" s="59" t="s">
        <v>36</v>
      </c>
      <c r="E16" s="60" t="s">
        <v>37</v>
      </c>
      <c r="F16" s="60" t="s">
        <v>38</v>
      </c>
      <c r="G16" s="61" t="s">
        <v>68</v>
      </c>
      <c r="H16" s="62">
        <v>3046</v>
      </c>
      <c r="I16" s="31" t="s">
        <v>69</v>
      </c>
      <c r="J16" s="32" t="s">
        <v>41</v>
      </c>
      <c r="K16" s="63" t="s">
        <v>42</v>
      </c>
      <c r="L16" s="32" t="s">
        <v>43</v>
      </c>
      <c r="M16" s="71" t="s">
        <v>44</v>
      </c>
      <c r="N16" s="65" t="s">
        <v>70</v>
      </c>
      <c r="O16" s="71" t="s">
        <v>71</v>
      </c>
      <c r="P16" s="52">
        <v>8</v>
      </c>
      <c r="Q16" s="53">
        <v>8</v>
      </c>
      <c r="R16" s="52">
        <v>0</v>
      </c>
      <c r="S16" s="66">
        <v>0</v>
      </c>
      <c r="T16" s="67">
        <v>0</v>
      </c>
      <c r="U16" s="54">
        <f>+[1]PyPI!H23</f>
        <v>1272797.06</v>
      </c>
      <c r="V16" s="54">
        <f>+[1]PyPI!J23</f>
        <v>1276650.07</v>
      </c>
      <c r="W16" s="54">
        <f>+[1]PyPI!L23</f>
        <v>428907.86</v>
      </c>
      <c r="X16" s="72">
        <f t="shared" si="3"/>
        <v>0.33698055525049686</v>
      </c>
      <c r="Y16" s="72">
        <f t="shared" si="2"/>
        <v>0.33596352679477781</v>
      </c>
    </row>
    <row r="17" spans="1:25" ht="45" x14ac:dyDescent="0.2">
      <c r="B17" s="58" t="s">
        <v>35</v>
      </c>
      <c r="C17" s="59" t="s">
        <v>36</v>
      </c>
      <c r="D17" s="59" t="s">
        <v>36</v>
      </c>
      <c r="E17" s="60" t="s">
        <v>37</v>
      </c>
      <c r="F17" s="60" t="s">
        <v>38</v>
      </c>
      <c r="G17" s="59" t="s">
        <v>72</v>
      </c>
      <c r="H17" s="62">
        <v>3046</v>
      </c>
      <c r="I17" s="31" t="s">
        <v>73</v>
      </c>
      <c r="J17" s="32" t="s">
        <v>41</v>
      </c>
      <c r="K17" s="63" t="s">
        <v>42</v>
      </c>
      <c r="L17" s="32" t="s">
        <v>43</v>
      </c>
      <c r="M17" s="71" t="s">
        <v>44</v>
      </c>
      <c r="N17" s="65" t="s">
        <v>74</v>
      </c>
      <c r="O17" s="71" t="s">
        <v>75</v>
      </c>
      <c r="P17" s="52">
        <v>1</v>
      </c>
      <c r="Q17" s="53">
        <v>1</v>
      </c>
      <c r="R17" s="52">
        <v>0.2</v>
      </c>
      <c r="S17" s="66">
        <v>0.2</v>
      </c>
      <c r="T17" s="67">
        <v>0.2</v>
      </c>
      <c r="U17" s="54">
        <f>+[1]PyPI!H24</f>
        <v>17151.12</v>
      </c>
      <c r="V17" s="54">
        <f>+[1]PyPI!J24</f>
        <v>17151.12</v>
      </c>
      <c r="W17" s="73">
        <f>+[1]PyPI!L24</f>
        <v>1292</v>
      </c>
      <c r="X17" s="74">
        <f t="shared" si="3"/>
        <v>7.5330357434383294E-2</v>
      </c>
      <c r="Y17" s="74">
        <f t="shared" si="2"/>
        <v>7.5330357434383294E-2</v>
      </c>
    </row>
    <row r="18" spans="1:25" ht="51" x14ac:dyDescent="0.2">
      <c r="B18" s="58" t="s">
        <v>35</v>
      </c>
      <c r="C18" s="59" t="s">
        <v>36</v>
      </c>
      <c r="D18" s="59" t="s">
        <v>36</v>
      </c>
      <c r="E18" s="60" t="s">
        <v>37</v>
      </c>
      <c r="F18" s="60" t="s">
        <v>38</v>
      </c>
      <c r="G18" s="59" t="s">
        <v>76</v>
      </c>
      <c r="H18" s="62">
        <v>3046</v>
      </c>
      <c r="I18" s="31" t="s">
        <v>77</v>
      </c>
      <c r="J18" s="32" t="s">
        <v>41</v>
      </c>
      <c r="K18" s="63" t="s">
        <v>42</v>
      </c>
      <c r="L18" s="32" t="s">
        <v>43</v>
      </c>
      <c r="M18" s="71" t="s">
        <v>44</v>
      </c>
      <c r="N18" s="65" t="s">
        <v>78</v>
      </c>
      <c r="O18" s="71" t="s">
        <v>79</v>
      </c>
      <c r="P18" s="52">
        <v>1</v>
      </c>
      <c r="Q18" s="53">
        <v>1</v>
      </c>
      <c r="R18" s="52">
        <v>0.1</v>
      </c>
      <c r="S18" s="66">
        <v>0.1</v>
      </c>
      <c r="T18" s="67">
        <v>0.1</v>
      </c>
      <c r="U18" s="54">
        <f>+[1]PyPI!H25</f>
        <v>20000</v>
      </c>
      <c r="V18" s="54">
        <f>+[1]PyPI!J25</f>
        <v>20000</v>
      </c>
      <c r="W18" s="73">
        <f>+[1]PyPI!L25</f>
        <v>0</v>
      </c>
      <c r="X18" s="74">
        <f t="shared" si="3"/>
        <v>0</v>
      </c>
      <c r="Y18" s="74">
        <f t="shared" si="2"/>
        <v>0</v>
      </c>
    </row>
    <row r="19" spans="1:25" ht="63.75" x14ac:dyDescent="0.2">
      <c r="B19" s="58" t="s">
        <v>35</v>
      </c>
      <c r="C19" s="59" t="s">
        <v>36</v>
      </c>
      <c r="D19" s="59" t="s">
        <v>36</v>
      </c>
      <c r="E19" s="60" t="s">
        <v>37</v>
      </c>
      <c r="F19" s="60" t="s">
        <v>38</v>
      </c>
      <c r="G19" s="59" t="s">
        <v>80</v>
      </c>
      <c r="H19" s="62">
        <v>3046</v>
      </c>
      <c r="I19" s="31" t="s">
        <v>81</v>
      </c>
      <c r="J19" s="32" t="s">
        <v>41</v>
      </c>
      <c r="K19" s="63" t="s">
        <v>42</v>
      </c>
      <c r="L19" s="32" t="s">
        <v>43</v>
      </c>
      <c r="M19" s="71" t="s">
        <v>44</v>
      </c>
      <c r="N19" s="65" t="s">
        <v>82</v>
      </c>
      <c r="O19" s="71" t="s">
        <v>83</v>
      </c>
      <c r="P19" s="52">
        <v>3</v>
      </c>
      <c r="Q19" s="53">
        <v>3</v>
      </c>
      <c r="R19" s="52">
        <v>0</v>
      </c>
      <c r="S19" s="66">
        <v>0</v>
      </c>
      <c r="T19" s="67">
        <v>0</v>
      </c>
      <c r="U19" s="55">
        <f>+[1]PyPI!H16</f>
        <v>600571.65</v>
      </c>
      <c r="V19" s="73">
        <f>+[1]PyPI!J16</f>
        <v>600571.65</v>
      </c>
      <c r="W19" s="73">
        <f>+[1]PyPI!L16</f>
        <v>61533.78</v>
      </c>
      <c r="X19" s="72">
        <f>+W19/U19</f>
        <v>0.1024586824902574</v>
      </c>
      <c r="Y19" s="72">
        <f t="shared" si="2"/>
        <v>0.1024586824902574</v>
      </c>
    </row>
    <row r="20" spans="1:25" ht="102" x14ac:dyDescent="0.2">
      <c r="B20" s="58" t="s">
        <v>35</v>
      </c>
      <c r="C20" s="59" t="s">
        <v>36</v>
      </c>
      <c r="D20" s="59" t="s">
        <v>36</v>
      </c>
      <c r="E20" s="60" t="s">
        <v>37</v>
      </c>
      <c r="F20" s="60" t="s">
        <v>38</v>
      </c>
      <c r="G20" s="59" t="s">
        <v>84</v>
      </c>
      <c r="H20" s="62">
        <v>3046</v>
      </c>
      <c r="I20" s="31" t="s">
        <v>85</v>
      </c>
      <c r="J20" s="32" t="s">
        <v>41</v>
      </c>
      <c r="K20" s="63" t="s">
        <v>42</v>
      </c>
      <c r="L20" s="32" t="s">
        <v>57</v>
      </c>
      <c r="M20" s="71" t="s">
        <v>44</v>
      </c>
      <c r="N20" s="65" t="s">
        <v>86</v>
      </c>
      <c r="O20" s="71" t="s">
        <v>87</v>
      </c>
      <c r="P20" s="52">
        <v>1</v>
      </c>
      <c r="Q20" s="53">
        <v>1</v>
      </c>
      <c r="R20" s="52">
        <v>2.5000000000000001E-2</v>
      </c>
      <c r="S20" s="53">
        <v>2.5000000000000001E-2</v>
      </c>
      <c r="T20" s="52">
        <v>2.5000000000000001E-2</v>
      </c>
      <c r="U20" s="55">
        <f>+[1]PyPI!H22</f>
        <v>0</v>
      </c>
      <c r="V20" s="73">
        <f>+[1]PyPI!J22</f>
        <v>0</v>
      </c>
      <c r="W20" s="73">
        <f>+[1]PyPI!L22</f>
        <v>0</v>
      </c>
      <c r="X20" s="72" t="e">
        <f t="shared" si="3"/>
        <v>#DIV/0!</v>
      </c>
      <c r="Y20" s="72" t="e">
        <f t="shared" si="2"/>
        <v>#DIV/0!</v>
      </c>
    </row>
    <row r="21" spans="1:25" ht="76.5" x14ac:dyDescent="0.2">
      <c r="B21" s="58" t="s">
        <v>35</v>
      </c>
      <c r="C21" s="59" t="s">
        <v>36</v>
      </c>
      <c r="D21" s="59" t="s">
        <v>36</v>
      </c>
      <c r="E21" s="60" t="s">
        <v>37</v>
      </c>
      <c r="F21" s="60" t="s">
        <v>38</v>
      </c>
      <c r="G21" s="59" t="s">
        <v>88</v>
      </c>
      <c r="H21" s="62">
        <v>3046</v>
      </c>
      <c r="I21" s="31" t="s">
        <v>89</v>
      </c>
      <c r="J21" s="32" t="s">
        <v>41</v>
      </c>
      <c r="K21" s="63" t="s">
        <v>42</v>
      </c>
      <c r="L21" s="32" t="s">
        <v>57</v>
      </c>
      <c r="M21" s="71" t="s">
        <v>44</v>
      </c>
      <c r="N21" s="65" t="s">
        <v>90</v>
      </c>
      <c r="O21" s="71" t="s">
        <v>91</v>
      </c>
      <c r="P21" s="52">
        <v>1</v>
      </c>
      <c r="Q21" s="53">
        <v>1</v>
      </c>
      <c r="R21" s="52">
        <v>0.1</v>
      </c>
      <c r="S21" s="66">
        <v>0.1</v>
      </c>
      <c r="T21" s="67">
        <v>0.1</v>
      </c>
      <c r="U21" s="55">
        <f>+[1]PyPI!H17</f>
        <v>94780.28</v>
      </c>
      <c r="V21" s="73">
        <f>+[1]PyPI!J17</f>
        <v>526670.84</v>
      </c>
      <c r="W21" s="73">
        <f>+[1]PyPI!L17</f>
        <v>53354</v>
      </c>
      <c r="X21" s="72">
        <f t="shared" si="3"/>
        <v>0.56292300465877498</v>
      </c>
      <c r="Y21" s="72">
        <f t="shared" si="2"/>
        <v>0.10130426055104931</v>
      </c>
    </row>
    <row r="22" spans="1:25" ht="45" x14ac:dyDescent="0.2">
      <c r="B22" s="58" t="s">
        <v>35</v>
      </c>
      <c r="C22" s="59" t="s">
        <v>36</v>
      </c>
      <c r="D22" s="59" t="s">
        <v>36</v>
      </c>
      <c r="E22" s="60" t="s">
        <v>37</v>
      </c>
      <c r="F22" s="60" t="s">
        <v>38</v>
      </c>
      <c r="G22" s="59" t="s">
        <v>92</v>
      </c>
      <c r="H22" s="62">
        <v>3046</v>
      </c>
      <c r="I22" s="31" t="s">
        <v>93</v>
      </c>
      <c r="J22" s="32" t="s">
        <v>41</v>
      </c>
      <c r="K22" s="63" t="s">
        <v>42</v>
      </c>
      <c r="L22" s="32" t="s">
        <v>57</v>
      </c>
      <c r="M22" s="71" t="s">
        <v>44</v>
      </c>
      <c r="N22" s="65" t="s">
        <v>94</v>
      </c>
      <c r="O22" s="71" t="s">
        <v>67</v>
      </c>
      <c r="P22" s="52">
        <v>3</v>
      </c>
      <c r="Q22" s="53">
        <v>3</v>
      </c>
      <c r="R22" s="52">
        <v>1</v>
      </c>
      <c r="S22" s="66">
        <v>1</v>
      </c>
      <c r="T22" s="67">
        <v>1</v>
      </c>
      <c r="U22" s="75">
        <f>+[1]PyPI!H18</f>
        <v>297835.59999999998</v>
      </c>
      <c r="V22" s="73">
        <f>+[1]PyPI!J18</f>
        <v>297835.59999999998</v>
      </c>
      <c r="W22" s="73">
        <f>+[1]PyPI!L18</f>
        <v>8831.06</v>
      </c>
      <c r="X22" s="72">
        <f t="shared" si="3"/>
        <v>2.9650787212811364E-2</v>
      </c>
      <c r="Y22" s="72">
        <f t="shared" si="2"/>
        <v>2.9650787212811364E-2</v>
      </c>
    </row>
    <row r="23" spans="1:25" ht="63.75" x14ac:dyDescent="0.2">
      <c r="B23" s="58" t="s">
        <v>35</v>
      </c>
      <c r="C23" s="59" t="s">
        <v>36</v>
      </c>
      <c r="D23" s="59" t="s">
        <v>36</v>
      </c>
      <c r="E23" s="60" t="s">
        <v>37</v>
      </c>
      <c r="F23" s="60" t="s">
        <v>38</v>
      </c>
      <c r="G23" s="59" t="s">
        <v>95</v>
      </c>
      <c r="H23" s="62">
        <v>3046</v>
      </c>
      <c r="I23" s="31" t="s">
        <v>96</v>
      </c>
      <c r="J23" s="32" t="s">
        <v>41</v>
      </c>
      <c r="K23" s="63" t="s">
        <v>42</v>
      </c>
      <c r="L23" s="32" t="s">
        <v>43</v>
      </c>
      <c r="M23" s="71" t="s">
        <v>44</v>
      </c>
      <c r="N23" s="65" t="s">
        <v>97</v>
      </c>
      <c r="O23" s="71" t="s">
        <v>98</v>
      </c>
      <c r="P23" s="52">
        <v>1</v>
      </c>
      <c r="Q23" s="53">
        <v>1</v>
      </c>
      <c r="R23" s="52">
        <v>0.1</v>
      </c>
      <c r="S23" s="66">
        <v>0.1</v>
      </c>
      <c r="T23" s="67">
        <v>0.1</v>
      </c>
      <c r="U23" s="54">
        <f>+[1]PyPI!H19</f>
        <v>37170.480000000003</v>
      </c>
      <c r="V23" s="73">
        <f>+[1]PyPI!J19</f>
        <v>37170.480000000003</v>
      </c>
      <c r="W23" s="73">
        <f>+[1]PyPI!L19</f>
        <v>0</v>
      </c>
      <c r="X23" s="74">
        <f t="shared" si="3"/>
        <v>0</v>
      </c>
      <c r="Y23" s="74">
        <f t="shared" si="2"/>
        <v>0</v>
      </c>
    </row>
    <row r="24" spans="1:25" ht="45" x14ac:dyDescent="0.2">
      <c r="B24" s="58" t="s">
        <v>35</v>
      </c>
      <c r="C24" s="59" t="s">
        <v>36</v>
      </c>
      <c r="D24" s="59" t="s">
        <v>36</v>
      </c>
      <c r="E24" s="60" t="s">
        <v>37</v>
      </c>
      <c r="F24" s="60" t="s">
        <v>38</v>
      </c>
      <c r="G24" s="59" t="s">
        <v>99</v>
      </c>
      <c r="H24" s="62">
        <v>3046</v>
      </c>
      <c r="I24" s="31" t="s">
        <v>100</v>
      </c>
      <c r="J24" s="47" t="s">
        <v>41</v>
      </c>
      <c r="K24" s="47" t="s">
        <v>49</v>
      </c>
      <c r="L24" s="48" t="s">
        <v>50</v>
      </c>
      <c r="M24" s="50" t="s">
        <v>44</v>
      </c>
      <c r="N24" s="76"/>
      <c r="O24" s="50" t="s">
        <v>101</v>
      </c>
      <c r="P24" s="52">
        <v>100</v>
      </c>
      <c r="Q24" s="53">
        <v>100</v>
      </c>
      <c r="R24" s="52">
        <v>25</v>
      </c>
      <c r="S24" s="66">
        <f>(R24*100)/Q24</f>
        <v>25</v>
      </c>
      <c r="T24" s="77">
        <f t="shared" ref="T24:T26" si="4">S24</f>
        <v>25</v>
      </c>
      <c r="U24" s="54">
        <f>+[1]PyPI!H10</f>
        <v>9085961.2699999996</v>
      </c>
      <c r="V24" s="78">
        <f>+[1]PyPI!J10</f>
        <v>9840645.2400000002</v>
      </c>
      <c r="W24" s="78">
        <f>+[1]PyPI!L10</f>
        <v>1500198.69</v>
      </c>
      <c r="X24" s="72">
        <f t="shared" si="3"/>
        <v>0.16511171965407245</v>
      </c>
      <c r="Y24" s="72">
        <f t="shared" si="2"/>
        <v>0.15244921988469121</v>
      </c>
    </row>
    <row r="25" spans="1:25" ht="45" x14ac:dyDescent="0.2">
      <c r="B25" s="58" t="s">
        <v>35</v>
      </c>
      <c r="C25" s="59" t="s">
        <v>36</v>
      </c>
      <c r="D25" s="59" t="s">
        <v>36</v>
      </c>
      <c r="E25" s="60" t="s">
        <v>37</v>
      </c>
      <c r="F25" s="60" t="s">
        <v>38</v>
      </c>
      <c r="G25" s="59" t="s">
        <v>102</v>
      </c>
      <c r="H25" s="62">
        <v>3046</v>
      </c>
      <c r="I25" s="31" t="s">
        <v>103</v>
      </c>
      <c r="J25" s="47" t="s">
        <v>41</v>
      </c>
      <c r="K25" s="47" t="s">
        <v>49</v>
      </c>
      <c r="L25" s="48" t="s">
        <v>50</v>
      </c>
      <c r="M25" s="50" t="s">
        <v>44</v>
      </c>
      <c r="N25" s="76"/>
      <c r="O25" s="50" t="s">
        <v>52</v>
      </c>
      <c r="P25" s="52">
        <v>100</v>
      </c>
      <c r="Q25" s="53">
        <v>100</v>
      </c>
      <c r="R25" s="52">
        <v>25</v>
      </c>
      <c r="S25" s="66">
        <f t="shared" ref="S25:S26" si="5">(R25*100)/Q25</f>
        <v>25</v>
      </c>
      <c r="T25" s="77">
        <f t="shared" si="4"/>
        <v>25</v>
      </c>
      <c r="U25" s="54">
        <f>+[1]PyPI!H11</f>
        <v>365541.62</v>
      </c>
      <c r="V25" s="78">
        <f>+[1]PyPI!J11</f>
        <v>415541.62</v>
      </c>
      <c r="W25" s="78">
        <f>+[1]PyPI!L11</f>
        <v>90071.39</v>
      </c>
      <c r="X25" s="72">
        <f t="shared" si="3"/>
        <v>0.24640529305527509</v>
      </c>
      <c r="Y25" s="72">
        <f t="shared" si="2"/>
        <v>0.21675660310512337</v>
      </c>
    </row>
    <row r="26" spans="1:25" ht="45" x14ac:dyDescent="0.2">
      <c r="B26" s="79" t="s">
        <v>35</v>
      </c>
      <c r="C26" s="80" t="s">
        <v>36</v>
      </c>
      <c r="D26" s="80" t="s">
        <v>36</v>
      </c>
      <c r="E26" s="81" t="s">
        <v>37</v>
      </c>
      <c r="F26" s="82" t="s">
        <v>38</v>
      </c>
      <c r="G26" s="83" t="s">
        <v>104</v>
      </c>
      <c r="H26" s="80">
        <v>3046</v>
      </c>
      <c r="I26" s="84" t="s">
        <v>105</v>
      </c>
      <c r="J26" s="85" t="s">
        <v>41</v>
      </c>
      <c r="K26" s="85" t="s">
        <v>49</v>
      </c>
      <c r="L26" s="86" t="s">
        <v>50</v>
      </c>
      <c r="M26" s="51" t="s">
        <v>44</v>
      </c>
      <c r="N26" s="87"/>
      <c r="O26" s="51" t="s">
        <v>52</v>
      </c>
      <c r="P26" s="88">
        <v>100</v>
      </c>
      <c r="Q26" s="89">
        <v>100</v>
      </c>
      <c r="R26" s="88">
        <v>25</v>
      </c>
      <c r="S26" s="90">
        <f t="shared" si="5"/>
        <v>25</v>
      </c>
      <c r="T26" s="91">
        <f t="shared" si="4"/>
        <v>25</v>
      </c>
      <c r="U26" s="54">
        <f>+[1]PyPI!H12</f>
        <v>1744330.41</v>
      </c>
      <c r="V26" s="78">
        <f>+[1]PyPI!J12</f>
        <v>1744330.41</v>
      </c>
      <c r="W26" s="78">
        <f>+[1]PyPI!L12</f>
        <v>391759.34</v>
      </c>
      <c r="X26" s="72">
        <f t="shared" si="3"/>
        <v>0.2245900993034915</v>
      </c>
      <c r="Y26" s="72">
        <f t="shared" si="2"/>
        <v>0.2245900993034915</v>
      </c>
    </row>
    <row r="27" spans="1:25" x14ac:dyDescent="0.2">
      <c r="B27" s="92"/>
      <c r="C27" s="93"/>
      <c r="D27" s="94"/>
      <c r="E27" s="95"/>
      <c r="F27" s="95"/>
      <c r="G27" s="96"/>
      <c r="H27" s="97"/>
      <c r="I27" s="97"/>
      <c r="J27" s="98"/>
      <c r="K27" s="98"/>
      <c r="L27" s="98"/>
      <c r="M27" s="98"/>
      <c r="N27" s="98"/>
      <c r="O27" s="95"/>
      <c r="P27" s="8"/>
      <c r="Q27" s="99"/>
      <c r="R27" s="99"/>
      <c r="S27" s="99"/>
      <c r="T27" s="100"/>
      <c r="U27" s="101"/>
      <c r="V27" s="101"/>
      <c r="W27" s="101"/>
      <c r="X27" s="101"/>
      <c r="Y27" s="102"/>
    </row>
    <row r="28" spans="1:25" s="114" customFormat="1" x14ac:dyDescent="0.2">
      <c r="A28" s="103"/>
      <c r="B28" s="104"/>
      <c r="C28" s="105" t="s">
        <v>106</v>
      </c>
      <c r="D28" s="106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8">
        <v>0</v>
      </c>
      <c r="Q28" s="109">
        <v>0</v>
      </c>
      <c r="R28" s="110">
        <v>0</v>
      </c>
      <c r="S28" s="111">
        <v>0</v>
      </c>
      <c r="T28" s="112">
        <v>0</v>
      </c>
      <c r="U28" s="113">
        <f>SUM(U10:U26)</f>
        <v>34691568.460000001</v>
      </c>
      <c r="V28" s="113">
        <f t="shared" ref="V28:W28" si="6">SUM(V10:V26)</f>
        <v>40156041.640000001</v>
      </c>
      <c r="W28" s="113">
        <f t="shared" si="6"/>
        <v>11583369.07</v>
      </c>
      <c r="X28" s="112">
        <v>0</v>
      </c>
      <c r="Y28" s="112">
        <v>0</v>
      </c>
    </row>
    <row r="29" spans="1:25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25" x14ac:dyDescent="0.2">
      <c r="B30" s="115" t="s">
        <v>107</v>
      </c>
      <c r="G30" s="4"/>
      <c r="H30" s="4"/>
      <c r="I30" s="4"/>
      <c r="J30" s="4"/>
      <c r="K30" s="4"/>
      <c r="L30" s="4"/>
      <c r="M30" s="4"/>
      <c r="N30" s="4"/>
      <c r="O30" s="4"/>
    </row>
  </sheetData>
  <mergeCells count="30">
    <mergeCell ref="U8:U9"/>
    <mergeCell ref="V8:V9"/>
    <mergeCell ref="W8:W9"/>
    <mergeCell ref="X8:Y8"/>
    <mergeCell ref="C28:D28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Y2"/>
    <mergeCell ref="B3:Y3"/>
    <mergeCell ref="B7:C7"/>
    <mergeCell ref="D7:H7"/>
    <mergeCell ref="I7:O7"/>
    <mergeCell ref="P7:T7"/>
    <mergeCell ref="U7:Y7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rintOptions horizontalCentered="1"/>
  <pageMargins left="0.31496062992125984" right="0.31496062992125984" top="0.55118110236220474" bottom="0.35433070866141736" header="0.31496062992125984" footer="0.3149606299212598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2017-07-10T17:40:06Z</cp:lastPrinted>
  <dcterms:created xsi:type="dcterms:W3CDTF">2017-07-10T17:37:35Z</dcterms:created>
  <dcterms:modified xsi:type="dcterms:W3CDTF">2017-07-10T17:40:31Z</dcterms:modified>
</cp:coreProperties>
</file>